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E:\SBDC\Files\"/>
    </mc:Choice>
  </mc:AlternateContent>
  <xr:revisionPtr revIDLastSave="0" documentId="13_ncr:1_{61D0BDEB-C0A4-472D-A951-1C53B49E0200}" xr6:coauthVersionLast="47" xr6:coauthVersionMax="47" xr10:uidLastSave="{00000000-0000-0000-0000-000000000000}"/>
  <bookViews>
    <workbookView xWindow="-28395" yWindow="225" windowWidth="26235" windowHeight="14370" xr2:uid="{00000000-000D-0000-FFFF-FFFF00000000}"/>
  </bookViews>
  <sheets>
    <sheet name="Year 1 Cash Flo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K16" i="1"/>
  <c r="L16" i="1"/>
  <c r="M16" i="1"/>
  <c r="N16" i="1"/>
  <c r="O16" i="1"/>
  <c r="D16" i="1"/>
  <c r="P57" i="1"/>
  <c r="P56" i="1"/>
  <c r="P55" i="1"/>
  <c r="P53" i="1"/>
  <c r="P52" i="1"/>
  <c r="D50" i="1"/>
  <c r="D58" i="1" s="1"/>
  <c r="D59" i="1" s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1" i="1"/>
  <c r="P30" i="1"/>
  <c r="P29" i="1"/>
  <c r="P28" i="1"/>
  <c r="P27" i="1"/>
  <c r="P26" i="1"/>
  <c r="P25" i="1"/>
  <c r="P24" i="1"/>
  <c r="P23" i="1"/>
  <c r="O22" i="1"/>
  <c r="O50" i="1" s="1"/>
  <c r="O58" i="1" s="1"/>
  <c r="N22" i="1"/>
  <c r="N50" i="1" s="1"/>
  <c r="N58" i="1" s="1"/>
  <c r="M22" i="1"/>
  <c r="M50" i="1" s="1"/>
  <c r="M58" i="1" s="1"/>
  <c r="L22" i="1"/>
  <c r="L50" i="1" s="1"/>
  <c r="L58" i="1" s="1"/>
  <c r="K22" i="1"/>
  <c r="K50" i="1" s="1"/>
  <c r="K58" i="1" s="1"/>
  <c r="J22" i="1"/>
  <c r="J50" i="1" s="1"/>
  <c r="J58" i="1" s="1"/>
  <c r="I22" i="1"/>
  <c r="I50" i="1" s="1"/>
  <c r="I58" i="1" s="1"/>
  <c r="I59" i="1" s="1"/>
  <c r="H22" i="1"/>
  <c r="H50" i="1" s="1"/>
  <c r="H58" i="1" s="1"/>
  <c r="H59" i="1" s="1"/>
  <c r="G22" i="1"/>
  <c r="G50" i="1" s="1"/>
  <c r="G58" i="1" s="1"/>
  <c r="F22" i="1"/>
  <c r="F50" i="1" s="1"/>
  <c r="F58" i="1" s="1"/>
  <c r="E22" i="1"/>
  <c r="E50" i="1" s="1"/>
  <c r="E58" i="1" s="1"/>
  <c r="P21" i="1"/>
  <c r="P20" i="1"/>
  <c r="C17" i="1"/>
  <c r="C60" i="1" s="1"/>
  <c r="D7" i="1" s="1"/>
  <c r="P15" i="1"/>
  <c r="P14" i="1"/>
  <c r="P13" i="1"/>
  <c r="P12" i="1"/>
  <c r="P11" i="1"/>
  <c r="P10" i="1"/>
  <c r="O4" i="1"/>
  <c r="N4" i="1"/>
  <c r="M4" i="1"/>
  <c r="L4" i="1"/>
  <c r="K4" i="1"/>
  <c r="J4" i="1"/>
  <c r="I4" i="1"/>
  <c r="H4" i="1"/>
  <c r="G4" i="1"/>
  <c r="F4" i="1"/>
  <c r="E4" i="1"/>
  <c r="D4" i="1"/>
  <c r="D60" i="1" l="1"/>
  <c r="P16" i="1"/>
  <c r="J59" i="1"/>
  <c r="K59" i="1"/>
  <c r="D17" i="1"/>
  <c r="E7" i="1"/>
  <c r="L59" i="1"/>
  <c r="E59" i="1"/>
  <c r="E60" i="1" s="1"/>
  <c r="M59" i="1"/>
  <c r="F59" i="1"/>
  <c r="N59" i="1"/>
  <c r="G59" i="1"/>
  <c r="O59" i="1"/>
  <c r="P58" i="1"/>
  <c r="P22" i="1"/>
  <c r="P50" i="1" s="1"/>
  <c r="F60" i="1" l="1"/>
  <c r="F7" i="1"/>
  <c r="E17" i="1"/>
  <c r="P59" i="1"/>
  <c r="G60" i="1" l="1"/>
  <c r="G7" i="1"/>
  <c r="F17" i="1"/>
  <c r="H7" i="1" l="1"/>
  <c r="G17" i="1"/>
  <c r="H60" i="1"/>
  <c r="H17" i="1" l="1"/>
  <c r="I60" i="1"/>
  <c r="I7" i="1"/>
  <c r="J60" i="1" l="1"/>
  <c r="J7" i="1"/>
  <c r="I17" i="1"/>
  <c r="K60" i="1" l="1"/>
  <c r="J17" i="1"/>
  <c r="K7" i="1"/>
  <c r="L60" i="1" l="1"/>
  <c r="K17" i="1"/>
  <c r="L7" i="1"/>
  <c r="M7" i="1" l="1"/>
  <c r="M60" i="1"/>
  <c r="L17" i="1"/>
  <c r="M17" i="1" l="1"/>
  <c r="N60" i="1"/>
  <c r="N7" i="1"/>
  <c r="O60" i="1" l="1"/>
  <c r="O17" i="1" s="1"/>
  <c r="O7" i="1"/>
  <c r="N17" i="1"/>
</calcChain>
</file>

<file path=xl/sharedStrings.xml><?xml version="1.0" encoding="utf-8"?>
<sst xmlns="http://schemas.openxmlformats.org/spreadsheetml/2006/main" count="94" uniqueCount="63">
  <si>
    <t>Small Business Cash Flow Projection</t>
  </si>
  <si>
    <t>Cash balance alert minimum</t>
  </si>
  <si>
    <t>Beginning</t>
  </si>
  <si>
    <t>Total</t>
  </si>
  <si>
    <t>Cash on hand (beginning of month)</t>
  </si>
  <si>
    <t>CASH RECEIPTS</t>
  </si>
  <si>
    <t xml:space="preserve"> </t>
  </si>
  <si>
    <t>Loan proceeds</t>
  </si>
  <si>
    <t>Owner contributions</t>
  </si>
  <si>
    <t>TOTAL CASH RECEIPTS</t>
  </si>
  <si>
    <t>Total cash available</t>
  </si>
  <si>
    <t>CASH PAID OUT</t>
  </si>
  <si>
    <t>Advertising/Marketing</t>
  </si>
  <si>
    <t>Salaries</t>
  </si>
  <si>
    <t>Contractor wages</t>
  </si>
  <si>
    <t>Bank Charges</t>
  </si>
  <si>
    <t>Insurance (other than health)</t>
  </si>
  <si>
    <t>Meals and entertainment</t>
  </si>
  <si>
    <t>Office expense</t>
  </si>
  <si>
    <t>Other interest expense</t>
  </si>
  <si>
    <t>Parking and Tolls</t>
  </si>
  <si>
    <t>Rent or lease</t>
  </si>
  <si>
    <t>Rent or lease: vehicles, equipment</t>
  </si>
  <si>
    <t>Repairs and maintenance</t>
  </si>
  <si>
    <t>Supplies</t>
  </si>
  <si>
    <t>Taxes and licenses</t>
  </si>
  <si>
    <t>Travel</t>
  </si>
  <si>
    <t>Utilities</t>
  </si>
  <si>
    <t>Gifts and Charity</t>
  </si>
  <si>
    <t>Wages (less emp. credits)</t>
  </si>
  <si>
    <t>Commissions and fees</t>
  </si>
  <si>
    <t>Interest expense</t>
  </si>
  <si>
    <t>Materials and supplies (in COGS)</t>
  </si>
  <si>
    <t>Miscellaneous</t>
  </si>
  <si>
    <t>Mortgage interest</t>
  </si>
  <si>
    <t>Research and Networking</t>
  </si>
  <si>
    <t>Storage</t>
  </si>
  <si>
    <t>SUBTOTAL</t>
  </si>
  <si>
    <t>Loan principal payment EIDL</t>
  </si>
  <si>
    <t>Loan principal payment SBA 7(a)</t>
  </si>
  <si>
    <t>Other costs</t>
  </si>
  <si>
    <t>To reserve and/or escrow</t>
  </si>
  <si>
    <t>Owners' withdrawal</t>
  </si>
  <si>
    <t>TOTAL CASH PAID OUT</t>
  </si>
  <si>
    <t>NET</t>
  </si>
  <si>
    <t>Cash on hand (end of month)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</si>
  <si>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</si>
  <si>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</si>
  <si>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</si>
  <si>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</si>
  <si>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</si>
  <si>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</si>
  <si>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</si>
  <si>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</si>
  <si>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</si>
  <si>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</si>
  <si>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</si>
  <si>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</si>
  <si>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Capital Expense</t>
  </si>
  <si>
    <t>Subscriptions/Dues</t>
  </si>
  <si>
    <t>Online</t>
  </si>
  <si>
    <t>Whole Sale</t>
  </si>
  <si>
    <t>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</si>
</sst>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10" x14ac:knownFonts="1">
    <font>
      <sz val="8"/>
      <color indexed="8"/>
      <name val="Arial"/>
    </font>
    <font>
      <b/>
      <sz val="14"/>
      <color indexed="11"/>
      <name val="Arial"/>
    </font>
    <font>
      <sz val="10"/>
      <color indexed="8"/>
      <name val="Arial"/>
    </font>
    <font>
      <sz val="8"/>
      <color indexed="9"/>
      <name val="Arial"/>
    </font>
    <font>
      <b/>
      <sz val="10"/>
      <color indexed="8"/>
      <name val="Arial"/>
    </font>
    <font>
      <b/>
      <sz val="8"/>
      <color indexed="8"/>
      <name val="Arial"/>
    </font>
    <font>
      <b/>
      <sz val="8"/>
      <color indexed="9"/>
      <name val="Arial"/>
    </font>
    <font>
      <sz val="8"/>
      <color indexed="15"/>
      <name val="Arial"/>
    </font>
    <font>
      <b/>
      <sz val="8"/>
      <color indexed="15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2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wrapText="1"/>
    </xf>
  </cellStyleXfs>
  <cellXfs count="50"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wrapText="1"/>
    </xf>
    <xf numFmtId="17" fontId="0" fillId="2" borderId="9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3" fontId="0" fillId="2" borderId="9" xfId="0" applyNumberFormat="1" applyFont="1" applyFill="1" applyBorder="1" applyAlignment="1">
      <alignment wrapText="1"/>
    </xf>
    <xf numFmtId="3" fontId="3" fillId="2" borderId="10" xfId="0" applyNumberFormat="1" applyFont="1" applyFill="1" applyBorder="1" applyAlignment="1">
      <alignment wrapText="1"/>
    </xf>
    <xf numFmtId="3" fontId="3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49" fontId="6" fillId="3" borderId="9" xfId="0" applyNumberFormat="1" applyFont="1" applyFill="1" applyBorder="1" applyAlignment="1">
      <alignment horizontal="center" wrapText="1"/>
    </xf>
    <xf numFmtId="0" fontId="0" fillId="2" borderId="13" xfId="0" applyFont="1" applyFill="1" applyBorder="1" applyAlignment="1">
      <alignment wrapText="1"/>
    </xf>
    <xf numFmtId="0" fontId="0" fillId="2" borderId="14" xfId="0" applyFont="1" applyFill="1" applyBorder="1" applyAlignment="1">
      <alignment wrapText="1"/>
    </xf>
    <xf numFmtId="49" fontId="5" fillId="2" borderId="9" xfId="0" applyNumberFormat="1" applyFont="1" applyFill="1" applyBorder="1" applyAlignment="1">
      <alignment wrapText="1"/>
    </xf>
    <xf numFmtId="3" fontId="0" fillId="4" borderId="9" xfId="0" applyNumberFormat="1" applyFont="1" applyFill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0" fontId="5" fillId="2" borderId="11" xfId="0" applyFont="1" applyFill="1" applyBorder="1" applyAlignment="1">
      <alignment wrapText="1"/>
    </xf>
    <xf numFmtId="3" fontId="0" fillId="2" borderId="11" xfId="0" applyNumberFormat="1" applyFont="1" applyFill="1" applyBorder="1" applyAlignment="1">
      <alignment wrapText="1"/>
    </xf>
    <xf numFmtId="49" fontId="6" fillId="3" borderId="9" xfId="0" applyNumberFormat="1" applyFont="1" applyFill="1" applyBorder="1" applyAlignment="1">
      <alignment wrapText="1"/>
    </xf>
    <xf numFmtId="164" fontId="6" fillId="3" borderId="9" xfId="0" applyNumberFormat="1" applyFont="1" applyFill="1" applyBorder="1" applyAlignment="1">
      <alignment horizontal="center" wrapText="1"/>
    </xf>
    <xf numFmtId="49" fontId="0" fillId="2" borderId="9" xfId="0" applyNumberFormat="1" applyFont="1" applyFill="1" applyBorder="1" applyAlignment="1">
      <alignment wrapText="1"/>
    </xf>
    <xf numFmtId="3" fontId="7" fillId="0" borderId="9" xfId="0" applyNumberFormat="1" applyFont="1" applyBorder="1" applyAlignment="1">
      <alignment wrapText="1"/>
    </xf>
    <xf numFmtId="49" fontId="6" fillId="3" borderId="15" xfId="0" applyNumberFormat="1" applyFont="1" applyFill="1" applyBorder="1" applyAlignment="1">
      <alignment wrapText="1"/>
    </xf>
    <xf numFmtId="49" fontId="0" fillId="2" borderId="16" xfId="0" applyNumberFormat="1" applyFont="1" applyFill="1" applyBorder="1" applyAlignment="1"/>
    <xf numFmtId="49" fontId="0" fillId="2" borderId="16" xfId="0" applyNumberFormat="1" applyFont="1" applyFill="1" applyBorder="1" applyAlignment="1">
      <alignment wrapText="1"/>
    </xf>
    <xf numFmtId="49" fontId="0" fillId="2" borderId="17" xfId="0" applyNumberFormat="1" applyFont="1" applyFill="1" applyBorder="1" applyAlignment="1"/>
    <xf numFmtId="49" fontId="0" fillId="2" borderId="9" xfId="0" applyNumberFormat="1" applyFont="1" applyFill="1" applyBorder="1" applyAlignment="1"/>
    <xf numFmtId="49" fontId="0" fillId="2" borderId="15" xfId="0" applyNumberFormat="1" applyFont="1" applyFill="1" applyBorder="1" applyAlignment="1"/>
    <xf numFmtId="0" fontId="0" fillId="2" borderId="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49" fontId="6" fillId="2" borderId="9" xfId="0" applyNumberFormat="1" applyFont="1" applyFill="1" applyBorder="1" applyAlignment="1">
      <alignment wrapText="1"/>
    </xf>
    <xf numFmtId="49" fontId="8" fillId="0" borderId="9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wrapText="1"/>
    </xf>
    <xf numFmtId="3" fontId="0" fillId="4" borderId="19" xfId="0" applyNumberFormat="1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0" fontId="5" fillId="2" borderId="21" xfId="0" applyFont="1" applyFill="1" applyBorder="1" applyAlignment="1">
      <alignment wrapText="1"/>
    </xf>
    <xf numFmtId="0" fontId="0" fillId="2" borderId="21" xfId="0" applyFont="1" applyFill="1" applyBorder="1" applyAlignment="1">
      <alignment wrapText="1"/>
    </xf>
    <xf numFmtId="0" fontId="0" fillId="2" borderId="2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F3F3F"/>
      <rgbColor rgb="FF7F7F7F"/>
      <rgbColor rgb="FFFF0000"/>
      <rgbColor rgb="FFF2F2F2"/>
      <rgbColor rgb="FFBFBFBF"/>
      <rgbColor rgb="FF80808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1"/>
  <sheetViews>
    <sheetView showGridLines="0" tabSelected="1" topLeftCell="A3" zoomScale="130" zoomScaleNormal="130" workbookViewId="0">
      <selection activeCell="H12" sqref="H12"/>
    </sheetView>
  </sheetViews>
  <sheetFormatPr defaultColWidth="9.140625" defaultRowHeight="10.199999999999999" customHeight="1" x14ac:dyDescent="0.2"/>
  <cols>
    <col min="1" max="1" width="2.85546875" style="1" customWidth="1"/>
    <col min="2" max="2" width="31.140625" style="1" customWidth="1"/>
    <col min="3" max="3" width="14.42578125" style="1" customWidth="1"/>
    <col min="4" max="10" width="11.85546875" style="1" customWidth="1"/>
    <col min="11" max="16" width="12.85546875" style="1" customWidth="1"/>
    <col min="17" max="17" width="2.85546875" style="1" customWidth="1"/>
    <col min="18" max="18" width="9.140625" style="1" customWidth="1"/>
    <col min="19" max="16384" width="9.140625" style="1"/>
  </cols>
  <sheetData>
    <row r="1" spans="1:17" ht="22.5" customHeight="1" x14ac:dyDescent="0.3">
      <c r="A1" s="2"/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3"/>
    </row>
    <row r="2" spans="1:17" ht="17.399999999999999" customHeight="1" x14ac:dyDescent="0.3">
      <c r="A2" s="4"/>
      <c r="B2" s="48"/>
      <c r="C2" s="49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5"/>
    </row>
    <row r="3" spans="1:17" ht="26.4" customHeight="1" x14ac:dyDescent="0.25">
      <c r="A3" s="4"/>
      <c r="B3" s="6" t="s">
        <v>0</v>
      </c>
      <c r="C3" s="7">
        <v>44927</v>
      </c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5"/>
    </row>
    <row r="4" spans="1:17" ht="26.4" customHeight="1" x14ac:dyDescent="0.25">
      <c r="A4" s="4"/>
      <c r="B4" s="6" t="s">
        <v>1</v>
      </c>
      <c r="C4" s="10"/>
      <c r="D4" s="11">
        <f t="shared" ref="D4:O4" si="0">$C$4</f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  <c r="I4" s="12">
        <f t="shared" si="0"/>
        <v>0</v>
      </c>
      <c r="J4" s="12">
        <f t="shared" si="0"/>
        <v>0</v>
      </c>
      <c r="K4" s="12">
        <f t="shared" si="0"/>
        <v>0</v>
      </c>
      <c r="L4" s="12">
        <f t="shared" si="0"/>
        <v>0</v>
      </c>
      <c r="M4" s="12">
        <f t="shared" si="0"/>
        <v>0</v>
      </c>
      <c r="N4" s="12">
        <f t="shared" si="0"/>
        <v>0</v>
      </c>
      <c r="O4" s="12">
        <f t="shared" si="0"/>
        <v>0</v>
      </c>
      <c r="P4" s="9"/>
      <c r="Q4" s="5"/>
    </row>
    <row r="5" spans="1:17" ht="13.2" customHeight="1" x14ac:dyDescent="0.25">
      <c r="A5" s="4"/>
      <c r="B5" s="13"/>
      <c r="C5" s="14"/>
      <c r="D5" s="15"/>
      <c r="E5" s="15"/>
      <c r="F5" s="15"/>
      <c r="G5" s="15"/>
      <c r="H5" s="16"/>
      <c r="I5" s="15"/>
      <c r="J5" s="15"/>
      <c r="K5" s="15"/>
      <c r="L5" s="15"/>
      <c r="M5" s="15"/>
      <c r="N5" s="15"/>
      <c r="O5" s="15"/>
      <c r="P5" s="15"/>
      <c r="Q5" s="5"/>
    </row>
    <row r="6" spans="1:17" ht="11.7" customHeight="1" x14ac:dyDescent="0.2">
      <c r="A6" s="4"/>
      <c r="B6" s="17"/>
      <c r="C6" s="18" t="s">
        <v>2</v>
      </c>
      <c r="D6" s="18" t="s">
        <v>46</v>
      </c>
      <c r="E6" s="18" t="s">
        <v>47</v>
      </c>
      <c r="F6" s="18" t="s">
        <v>48</v>
      </c>
      <c r="G6" s="18" t="s">
        <v>49</v>
      </c>
      <c r="H6" s="18" t="s">
        <v>50</v>
      </c>
      <c r="I6" s="18" t="s">
        <v>51</v>
      </c>
      <c r="J6" s="18" t="s">
        <v>52</v>
      </c>
      <c r="K6" s="18" t="s">
        <v>53</v>
      </c>
      <c r="L6" s="18" t="s">
        <v>54</v>
      </c>
      <c r="M6" s="18" t="s">
        <v>55</v>
      </c>
      <c r="N6" s="18" t="s">
        <v>56</v>
      </c>
      <c r="O6" s="18" t="s">
        <v>57</v>
      </c>
      <c r="P6" s="18" t="s">
        <v>3</v>
      </c>
      <c r="Q6" s="19"/>
    </row>
    <row r="7" spans="1:17" ht="20.399999999999999" customHeight="1" x14ac:dyDescent="0.2">
      <c r="A7" s="20"/>
      <c r="B7" s="21" t="s">
        <v>4</v>
      </c>
      <c r="C7" s="10">
        <v>15000</v>
      </c>
      <c r="D7" s="22">
        <f t="shared" ref="D7:O7" si="1">C60</f>
        <v>15000</v>
      </c>
      <c r="E7" s="22">
        <f t="shared" si="1"/>
        <v>710</v>
      </c>
      <c r="F7" s="22">
        <f t="shared" si="1"/>
        <v>16780</v>
      </c>
      <c r="G7" s="22">
        <f t="shared" si="1"/>
        <v>78990</v>
      </c>
      <c r="H7" s="22">
        <f t="shared" si="1"/>
        <v>82950</v>
      </c>
      <c r="I7" s="22">
        <f t="shared" si="1"/>
        <v>52060</v>
      </c>
      <c r="J7" s="22">
        <f t="shared" si="1"/>
        <v>41055</v>
      </c>
      <c r="K7" s="22">
        <f t="shared" si="1"/>
        <v>52050</v>
      </c>
      <c r="L7" s="22">
        <f t="shared" si="1"/>
        <v>37895</v>
      </c>
      <c r="M7" s="22">
        <f t="shared" si="1"/>
        <v>29040</v>
      </c>
      <c r="N7" s="22">
        <f t="shared" si="1"/>
        <v>51035</v>
      </c>
      <c r="O7" s="22">
        <f t="shared" si="1"/>
        <v>55855</v>
      </c>
      <c r="P7" s="23"/>
      <c r="Q7" s="19"/>
    </row>
    <row r="8" spans="1:17" ht="11.7" customHeight="1" x14ac:dyDescent="0.2">
      <c r="A8" s="4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5"/>
    </row>
    <row r="9" spans="1:17" ht="11.7" customHeight="1" x14ac:dyDescent="0.2">
      <c r="A9" s="20"/>
      <c r="B9" s="26" t="s">
        <v>5</v>
      </c>
      <c r="C9" s="26" t="s">
        <v>6</v>
      </c>
      <c r="D9" s="27">
        <v>44562</v>
      </c>
      <c r="E9" s="27">
        <v>44593</v>
      </c>
      <c r="F9" s="27">
        <v>44621</v>
      </c>
      <c r="G9" s="27">
        <v>44652</v>
      </c>
      <c r="H9" s="27">
        <v>44682</v>
      </c>
      <c r="I9" s="27">
        <v>44713</v>
      </c>
      <c r="J9" s="27">
        <v>44743</v>
      </c>
      <c r="K9" s="27">
        <v>44774</v>
      </c>
      <c r="L9" s="27">
        <v>44805</v>
      </c>
      <c r="M9" s="27">
        <v>44835</v>
      </c>
      <c r="N9" s="27">
        <v>44866</v>
      </c>
      <c r="O9" s="27">
        <v>44896</v>
      </c>
      <c r="P9" s="26" t="s">
        <v>3</v>
      </c>
      <c r="Q9" s="19"/>
    </row>
    <row r="10" spans="1:17" ht="11.7" customHeight="1" x14ac:dyDescent="0.2">
      <c r="A10" s="20"/>
      <c r="B10" s="28" t="s">
        <v>62</v>
      </c>
      <c r="C10" s="23"/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22">
        <f t="shared" ref="P10:P15" si="2">SUM(D10:O10)</f>
        <v>0</v>
      </c>
      <c r="Q10" s="19"/>
    </row>
    <row r="11" spans="1:17" ht="11.7" customHeight="1" x14ac:dyDescent="0.2">
      <c r="A11" s="20"/>
      <c r="B11" s="28" t="s">
        <v>61</v>
      </c>
      <c r="C11" s="23"/>
      <c r="D11" s="10">
        <v>1000</v>
      </c>
      <c r="E11" s="10">
        <v>81000</v>
      </c>
      <c r="F11" s="10">
        <v>53000</v>
      </c>
      <c r="G11" s="10">
        <v>43500</v>
      </c>
      <c r="H11" s="10">
        <v>12000</v>
      </c>
      <c r="I11" s="10">
        <v>32250</v>
      </c>
      <c r="J11" s="10">
        <v>26250</v>
      </c>
      <c r="K11" s="10">
        <v>25950</v>
      </c>
      <c r="L11" s="10">
        <v>20550</v>
      </c>
      <c r="M11" s="10">
        <v>80250</v>
      </c>
      <c r="N11" s="10">
        <v>52900</v>
      </c>
      <c r="O11" s="10">
        <v>28800</v>
      </c>
      <c r="P11" s="22">
        <f t="shared" si="2"/>
        <v>457450</v>
      </c>
      <c r="Q11" s="19"/>
    </row>
    <row r="12" spans="1:17" ht="11.7" customHeight="1" x14ac:dyDescent="0.2">
      <c r="A12" s="20"/>
      <c r="B12" s="28" t="s">
        <v>60</v>
      </c>
      <c r="C12" s="23"/>
      <c r="D12" s="10">
        <v>0</v>
      </c>
      <c r="E12" s="10"/>
      <c r="F12" s="10">
        <v>0</v>
      </c>
      <c r="G12" s="10">
        <v>0</v>
      </c>
      <c r="H12" s="10">
        <v>0</v>
      </c>
      <c r="I12" s="10">
        <v>0</v>
      </c>
      <c r="J12" s="10">
        <v>50000</v>
      </c>
      <c r="K12" s="10">
        <v>20000</v>
      </c>
      <c r="L12" s="10">
        <v>20000</v>
      </c>
      <c r="M12" s="10">
        <v>22000</v>
      </c>
      <c r="N12" s="10">
        <v>25000</v>
      </c>
      <c r="O12" s="10">
        <v>20000</v>
      </c>
      <c r="P12" s="22">
        <f t="shared" si="2"/>
        <v>157000</v>
      </c>
      <c r="Q12" s="19"/>
    </row>
    <row r="13" spans="1:17" ht="11.7" customHeight="1" x14ac:dyDescent="0.2">
      <c r="A13" s="20"/>
      <c r="B13" s="28"/>
      <c r="C13" s="23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22">
        <f t="shared" si="2"/>
        <v>0</v>
      </c>
      <c r="Q13" s="19"/>
    </row>
    <row r="14" spans="1:17" ht="11.7" customHeight="1" x14ac:dyDescent="0.2">
      <c r="A14" s="20"/>
      <c r="B14" s="28" t="s">
        <v>7</v>
      </c>
      <c r="C14" s="23"/>
      <c r="D14" s="10">
        <v>0</v>
      </c>
      <c r="E14" s="10">
        <v>0</v>
      </c>
      <c r="F14" s="10">
        <v>50000</v>
      </c>
      <c r="G14" s="10"/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22">
        <f t="shared" si="2"/>
        <v>50000</v>
      </c>
      <c r="Q14" s="19"/>
    </row>
    <row r="15" spans="1:17" ht="11.7" customHeight="1" x14ac:dyDescent="0.2">
      <c r="A15" s="20"/>
      <c r="B15" s="28" t="s">
        <v>8</v>
      </c>
      <c r="C15" s="23"/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22">
        <f t="shared" si="2"/>
        <v>0</v>
      </c>
      <c r="Q15" s="19"/>
    </row>
    <row r="16" spans="1:17" ht="11.7" customHeight="1" x14ac:dyDescent="0.2">
      <c r="A16" s="20"/>
      <c r="B16" s="21" t="s">
        <v>9</v>
      </c>
      <c r="C16" s="29"/>
      <c r="D16" s="22">
        <f>SUM(D10:D15)</f>
        <v>1000</v>
      </c>
      <c r="E16" s="22">
        <f t="shared" ref="E16:O16" si="3">SUM(E10:E15)</f>
        <v>81000</v>
      </c>
      <c r="F16" s="22">
        <f t="shared" si="3"/>
        <v>103000</v>
      </c>
      <c r="G16" s="22">
        <f t="shared" si="3"/>
        <v>43500</v>
      </c>
      <c r="H16" s="22">
        <f t="shared" si="3"/>
        <v>12000</v>
      </c>
      <c r="I16" s="22">
        <f t="shared" si="3"/>
        <v>32250</v>
      </c>
      <c r="J16" s="22">
        <f t="shared" si="3"/>
        <v>76250</v>
      </c>
      <c r="K16" s="22">
        <f t="shared" si="3"/>
        <v>45950</v>
      </c>
      <c r="L16" s="22">
        <f t="shared" si="3"/>
        <v>40550</v>
      </c>
      <c r="M16" s="22">
        <f t="shared" si="3"/>
        <v>102250</v>
      </c>
      <c r="N16" s="22">
        <f t="shared" si="3"/>
        <v>77900</v>
      </c>
      <c r="O16" s="22">
        <f t="shared" si="3"/>
        <v>48800</v>
      </c>
      <c r="P16" s="22">
        <f>SUBTOTAL(109,P10:P15)</f>
        <v>664450</v>
      </c>
      <c r="Q16" s="19"/>
    </row>
    <row r="17" spans="1:17" ht="11.7" customHeight="1" x14ac:dyDescent="0.2">
      <c r="A17" s="20"/>
      <c r="B17" s="21" t="s">
        <v>10</v>
      </c>
      <c r="C17" s="22">
        <f>(C7+C16:C16)</f>
        <v>15000</v>
      </c>
      <c r="D17" s="22">
        <f t="shared" ref="D17:O17" si="4">D60</f>
        <v>710</v>
      </c>
      <c r="E17" s="22">
        <f t="shared" si="4"/>
        <v>16780</v>
      </c>
      <c r="F17" s="22">
        <f t="shared" si="4"/>
        <v>78990</v>
      </c>
      <c r="G17" s="22">
        <f t="shared" si="4"/>
        <v>82950</v>
      </c>
      <c r="H17" s="22">
        <f t="shared" si="4"/>
        <v>52060</v>
      </c>
      <c r="I17" s="22">
        <f t="shared" si="4"/>
        <v>41055</v>
      </c>
      <c r="J17" s="22">
        <f t="shared" si="4"/>
        <v>52050</v>
      </c>
      <c r="K17" s="22">
        <f t="shared" si="4"/>
        <v>37895</v>
      </c>
      <c r="L17" s="22">
        <f t="shared" si="4"/>
        <v>29040</v>
      </c>
      <c r="M17" s="22">
        <f t="shared" si="4"/>
        <v>51035</v>
      </c>
      <c r="N17" s="22">
        <f t="shared" si="4"/>
        <v>55855</v>
      </c>
      <c r="O17" s="22">
        <f t="shared" si="4"/>
        <v>53125</v>
      </c>
      <c r="P17" s="23"/>
      <c r="Q17" s="19"/>
    </row>
    <row r="18" spans="1:17" ht="11.7" customHeight="1" x14ac:dyDescent="0.2">
      <c r="A18" s="4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5"/>
    </row>
    <row r="19" spans="1:17" ht="11.7" customHeight="1" x14ac:dyDescent="0.2">
      <c r="A19" s="20"/>
      <c r="B19" s="30" t="s">
        <v>11</v>
      </c>
      <c r="C19" s="26" t="s">
        <v>6</v>
      </c>
      <c r="D19" s="18" t="s">
        <v>46</v>
      </c>
      <c r="E19" s="18" t="s">
        <v>47</v>
      </c>
      <c r="F19" s="18" t="s">
        <v>48</v>
      </c>
      <c r="G19" s="18" t="s">
        <v>49</v>
      </c>
      <c r="H19" s="18" t="s">
        <v>50</v>
      </c>
      <c r="I19" s="18" t="s">
        <v>51</v>
      </c>
      <c r="J19" s="18" t="s">
        <v>52</v>
      </c>
      <c r="K19" s="18" t="s">
        <v>53</v>
      </c>
      <c r="L19" s="18" t="s">
        <v>54</v>
      </c>
      <c r="M19" s="18" t="s">
        <v>55</v>
      </c>
      <c r="N19" s="18" t="s">
        <v>56</v>
      </c>
      <c r="O19" s="18" t="s">
        <v>57</v>
      </c>
      <c r="P19" s="26" t="s">
        <v>3</v>
      </c>
      <c r="Q19" s="19"/>
    </row>
    <row r="20" spans="1:17" ht="11.7" customHeight="1" x14ac:dyDescent="0.2">
      <c r="A20" s="20"/>
      <c r="B20" s="31" t="s">
        <v>12</v>
      </c>
      <c r="C20" s="23"/>
      <c r="D20" s="10">
        <v>1000</v>
      </c>
      <c r="E20" s="10">
        <v>0</v>
      </c>
      <c r="F20" s="10">
        <v>0</v>
      </c>
      <c r="G20" s="10">
        <v>1000</v>
      </c>
      <c r="H20" s="10">
        <v>8000</v>
      </c>
      <c r="I20" s="10">
        <v>8000</v>
      </c>
      <c r="J20" s="10">
        <v>8000</v>
      </c>
      <c r="K20" s="10">
        <v>8000</v>
      </c>
      <c r="L20" s="10">
        <v>8000</v>
      </c>
      <c r="M20" s="10">
        <v>8000</v>
      </c>
      <c r="N20" s="10">
        <v>8000</v>
      </c>
      <c r="O20" s="10">
        <v>8000</v>
      </c>
      <c r="P20" s="22">
        <f t="shared" ref="P20:P49" si="5">SUM(D20:O20)</f>
        <v>66000</v>
      </c>
      <c r="Q20" s="19"/>
    </row>
    <row r="21" spans="1:17" ht="11.7" customHeight="1" x14ac:dyDescent="0.2">
      <c r="A21" s="20"/>
      <c r="B21" s="31" t="s">
        <v>13</v>
      </c>
      <c r="C21" s="23"/>
      <c r="D21" s="10">
        <v>6250</v>
      </c>
      <c r="E21" s="10">
        <v>6250</v>
      </c>
      <c r="F21" s="10">
        <v>6250</v>
      </c>
      <c r="G21" s="10">
        <v>6250</v>
      </c>
      <c r="H21" s="10">
        <v>6250</v>
      </c>
      <c r="I21" s="10">
        <v>6250</v>
      </c>
      <c r="J21" s="10">
        <v>6250</v>
      </c>
      <c r="K21" s="10">
        <v>6250</v>
      </c>
      <c r="L21" s="10">
        <v>6250</v>
      </c>
      <c r="M21" s="10">
        <v>6250</v>
      </c>
      <c r="N21" s="10">
        <v>6250</v>
      </c>
      <c r="O21" s="10">
        <v>6250</v>
      </c>
      <c r="P21" s="22">
        <f t="shared" si="5"/>
        <v>75000</v>
      </c>
      <c r="Q21" s="19"/>
    </row>
    <row r="22" spans="1:17" ht="11.7" customHeight="1" x14ac:dyDescent="0.2">
      <c r="A22" s="20"/>
      <c r="B22" s="31" t="s">
        <v>14</v>
      </c>
      <c r="C22" s="23"/>
      <c r="D22" s="10">
        <v>0</v>
      </c>
      <c r="E22" s="10">
        <f t="shared" ref="E22:O22" si="6">(E11+E13+E12)*50%</f>
        <v>40500</v>
      </c>
      <c r="F22" s="10">
        <f t="shared" si="6"/>
        <v>26500</v>
      </c>
      <c r="G22" s="10">
        <f t="shared" si="6"/>
        <v>21750</v>
      </c>
      <c r="H22" s="10">
        <f t="shared" si="6"/>
        <v>6000</v>
      </c>
      <c r="I22" s="10">
        <f t="shared" si="6"/>
        <v>16125</v>
      </c>
      <c r="J22" s="10">
        <f t="shared" si="6"/>
        <v>38125</v>
      </c>
      <c r="K22" s="10">
        <f t="shared" si="6"/>
        <v>22975</v>
      </c>
      <c r="L22" s="10">
        <f t="shared" si="6"/>
        <v>20275</v>
      </c>
      <c r="M22" s="10">
        <f t="shared" si="6"/>
        <v>51125</v>
      </c>
      <c r="N22" s="10">
        <f t="shared" si="6"/>
        <v>38950</v>
      </c>
      <c r="O22" s="10">
        <f t="shared" si="6"/>
        <v>24400</v>
      </c>
      <c r="P22" s="22">
        <f t="shared" si="5"/>
        <v>306725</v>
      </c>
      <c r="Q22" s="19"/>
    </row>
    <row r="23" spans="1:17" ht="11.7" customHeight="1" x14ac:dyDescent="0.2">
      <c r="A23" s="20"/>
      <c r="B23" s="32" t="s">
        <v>15</v>
      </c>
      <c r="C23" s="23"/>
      <c r="D23" s="10">
        <v>500</v>
      </c>
      <c r="E23" s="10">
        <v>500</v>
      </c>
      <c r="F23" s="10">
        <v>500</v>
      </c>
      <c r="G23" s="10">
        <v>500</v>
      </c>
      <c r="H23" s="10">
        <v>500</v>
      </c>
      <c r="I23" s="10">
        <v>500</v>
      </c>
      <c r="J23" s="10">
        <v>500</v>
      </c>
      <c r="K23" s="10">
        <v>500</v>
      </c>
      <c r="L23" s="10">
        <v>500</v>
      </c>
      <c r="M23" s="10">
        <v>500</v>
      </c>
      <c r="N23" s="10">
        <v>500</v>
      </c>
      <c r="O23" s="10">
        <v>500</v>
      </c>
      <c r="P23" s="22">
        <f t="shared" si="5"/>
        <v>6000</v>
      </c>
      <c r="Q23" s="19"/>
    </row>
    <row r="24" spans="1:17" ht="11.7" customHeight="1" x14ac:dyDescent="0.2">
      <c r="A24" s="20"/>
      <c r="B24" s="31" t="s">
        <v>16</v>
      </c>
      <c r="C24" s="23"/>
      <c r="D24" s="10">
        <v>55</v>
      </c>
      <c r="E24" s="10">
        <v>55</v>
      </c>
      <c r="F24" s="10">
        <v>55</v>
      </c>
      <c r="G24" s="10">
        <v>55</v>
      </c>
      <c r="H24" s="10">
        <v>55</v>
      </c>
      <c r="I24" s="10">
        <v>55</v>
      </c>
      <c r="J24" s="10">
        <v>55</v>
      </c>
      <c r="K24" s="10">
        <v>55</v>
      </c>
      <c r="L24" s="10">
        <v>55</v>
      </c>
      <c r="M24" s="10">
        <v>55</v>
      </c>
      <c r="N24" s="10">
        <v>55</v>
      </c>
      <c r="O24" s="10">
        <v>55</v>
      </c>
      <c r="P24" s="22">
        <f t="shared" si="5"/>
        <v>660</v>
      </c>
      <c r="Q24" s="19"/>
    </row>
    <row r="25" spans="1:17" ht="11.7" customHeight="1" x14ac:dyDescent="0.2">
      <c r="A25" s="20"/>
      <c r="B25" s="31" t="s">
        <v>17</v>
      </c>
      <c r="C25" s="23"/>
      <c r="D25" s="10">
        <v>500</v>
      </c>
      <c r="E25" s="10">
        <v>500</v>
      </c>
      <c r="F25" s="10">
        <v>500</v>
      </c>
      <c r="G25" s="10">
        <v>500</v>
      </c>
      <c r="H25" s="10">
        <v>500</v>
      </c>
      <c r="I25" s="10">
        <v>500</v>
      </c>
      <c r="J25" s="10">
        <v>500</v>
      </c>
      <c r="K25" s="10">
        <v>500</v>
      </c>
      <c r="L25" s="10">
        <v>500</v>
      </c>
      <c r="M25" s="10">
        <v>500</v>
      </c>
      <c r="N25" s="10">
        <v>500</v>
      </c>
      <c r="O25" s="10">
        <v>500</v>
      </c>
      <c r="P25" s="22">
        <f t="shared" si="5"/>
        <v>6000</v>
      </c>
      <c r="Q25" s="19"/>
    </row>
    <row r="26" spans="1:17" ht="11.7" customHeight="1" x14ac:dyDescent="0.2">
      <c r="A26" s="20"/>
      <c r="B26" s="31" t="s">
        <v>18</v>
      </c>
      <c r="C26" s="23"/>
      <c r="D26" s="10">
        <v>250</v>
      </c>
      <c r="E26" s="10">
        <v>250</v>
      </c>
      <c r="F26" s="10">
        <v>250</v>
      </c>
      <c r="G26" s="10">
        <v>250</v>
      </c>
      <c r="H26" s="10">
        <v>250</v>
      </c>
      <c r="I26" s="10">
        <v>250</v>
      </c>
      <c r="J26" s="10">
        <v>250</v>
      </c>
      <c r="K26" s="10">
        <v>250</v>
      </c>
      <c r="L26" s="10">
        <v>250</v>
      </c>
      <c r="M26" s="10">
        <v>250</v>
      </c>
      <c r="N26" s="10">
        <v>250</v>
      </c>
      <c r="O26" s="10">
        <v>250</v>
      </c>
      <c r="P26" s="22">
        <f t="shared" si="5"/>
        <v>3000</v>
      </c>
      <c r="Q26" s="19"/>
    </row>
    <row r="27" spans="1:17" ht="11.7" customHeight="1" x14ac:dyDescent="0.2">
      <c r="A27" s="20"/>
      <c r="B27" s="31" t="s">
        <v>19</v>
      </c>
      <c r="C27" s="23"/>
      <c r="D27" s="10">
        <v>150</v>
      </c>
      <c r="E27" s="10">
        <v>150</v>
      </c>
      <c r="F27" s="10">
        <v>150</v>
      </c>
      <c r="G27" s="10">
        <v>150</v>
      </c>
      <c r="H27" s="10">
        <v>150</v>
      </c>
      <c r="I27" s="10">
        <v>150</v>
      </c>
      <c r="J27" s="10">
        <v>150</v>
      </c>
      <c r="K27" s="10">
        <v>150</v>
      </c>
      <c r="L27" s="10">
        <v>150</v>
      </c>
      <c r="M27" s="10">
        <v>150</v>
      </c>
      <c r="N27" s="10">
        <v>150</v>
      </c>
      <c r="O27" s="10">
        <v>150</v>
      </c>
      <c r="P27" s="22">
        <f t="shared" si="5"/>
        <v>1800</v>
      </c>
      <c r="Q27" s="19"/>
    </row>
    <row r="28" spans="1:17" ht="11.7" customHeight="1" x14ac:dyDescent="0.2">
      <c r="A28" s="20"/>
      <c r="B28" s="32" t="s">
        <v>20</v>
      </c>
      <c r="C28" s="23"/>
      <c r="D28" s="10">
        <v>125</v>
      </c>
      <c r="E28" s="10">
        <v>125</v>
      </c>
      <c r="F28" s="10">
        <v>125</v>
      </c>
      <c r="G28" s="10">
        <v>125</v>
      </c>
      <c r="H28" s="10">
        <v>125</v>
      </c>
      <c r="I28" s="10">
        <v>125</v>
      </c>
      <c r="J28" s="10">
        <v>125</v>
      </c>
      <c r="K28" s="10">
        <v>125</v>
      </c>
      <c r="L28" s="10">
        <v>125</v>
      </c>
      <c r="M28" s="10">
        <v>125</v>
      </c>
      <c r="N28" s="10">
        <v>125</v>
      </c>
      <c r="O28" s="10">
        <v>125</v>
      </c>
      <c r="P28" s="22">
        <f t="shared" si="5"/>
        <v>1500</v>
      </c>
      <c r="Q28" s="19"/>
    </row>
    <row r="29" spans="1:17" ht="11.7" customHeight="1" x14ac:dyDescent="0.2">
      <c r="A29" s="20"/>
      <c r="B29" s="31" t="s">
        <v>21</v>
      </c>
      <c r="C29" s="23"/>
      <c r="D29" s="10">
        <v>2500</v>
      </c>
      <c r="E29" s="10">
        <v>2500</v>
      </c>
      <c r="F29" s="10">
        <v>2500</v>
      </c>
      <c r="G29" s="10">
        <v>2500</v>
      </c>
      <c r="H29" s="10">
        <v>2500</v>
      </c>
      <c r="I29" s="10">
        <v>2500</v>
      </c>
      <c r="J29" s="10">
        <v>2500</v>
      </c>
      <c r="K29" s="10">
        <v>2500</v>
      </c>
      <c r="L29" s="10">
        <v>2500</v>
      </c>
      <c r="M29" s="10">
        <v>2500</v>
      </c>
      <c r="N29" s="10">
        <v>2500</v>
      </c>
      <c r="O29" s="10">
        <v>2500</v>
      </c>
      <c r="P29" s="22">
        <f t="shared" si="5"/>
        <v>30000</v>
      </c>
      <c r="Q29" s="19"/>
    </row>
    <row r="30" spans="1:17" ht="11.7" customHeight="1" x14ac:dyDescent="0.2">
      <c r="A30" s="20"/>
      <c r="B30" s="31" t="s">
        <v>22</v>
      </c>
      <c r="C30" s="23"/>
      <c r="D30" s="10">
        <v>1210</v>
      </c>
      <c r="E30" s="10">
        <v>1210</v>
      </c>
      <c r="F30" s="10">
        <v>1210</v>
      </c>
      <c r="G30" s="10">
        <v>1210</v>
      </c>
      <c r="H30" s="10">
        <v>1210</v>
      </c>
      <c r="I30" s="10">
        <v>1210</v>
      </c>
      <c r="J30" s="10">
        <v>1210</v>
      </c>
      <c r="K30" s="10">
        <v>1210</v>
      </c>
      <c r="L30" s="10">
        <v>1210</v>
      </c>
      <c r="M30" s="10">
        <v>1210</v>
      </c>
      <c r="N30" s="10">
        <v>1210</v>
      </c>
      <c r="O30" s="10">
        <v>1210</v>
      </c>
      <c r="P30" s="22">
        <f t="shared" si="5"/>
        <v>14520</v>
      </c>
      <c r="Q30" s="19"/>
    </row>
    <row r="31" spans="1:17" ht="11.7" customHeight="1" x14ac:dyDescent="0.2">
      <c r="A31" s="20"/>
      <c r="B31" s="33" t="s">
        <v>23</v>
      </c>
      <c r="C31" s="23"/>
      <c r="D31" s="10">
        <v>150</v>
      </c>
      <c r="E31" s="10">
        <v>150</v>
      </c>
      <c r="F31" s="10">
        <v>150</v>
      </c>
      <c r="G31" s="10">
        <v>150</v>
      </c>
      <c r="H31" s="10">
        <v>150</v>
      </c>
      <c r="I31" s="10">
        <v>150</v>
      </c>
      <c r="J31" s="10">
        <v>150</v>
      </c>
      <c r="K31" s="10">
        <v>150</v>
      </c>
      <c r="L31" s="10">
        <v>150</v>
      </c>
      <c r="M31" s="10">
        <v>150</v>
      </c>
      <c r="N31" s="10">
        <v>150</v>
      </c>
      <c r="O31" s="10">
        <v>150</v>
      </c>
      <c r="P31" s="22">
        <f t="shared" si="5"/>
        <v>1800</v>
      </c>
      <c r="Q31" s="19"/>
    </row>
    <row r="32" spans="1:17" ht="11.7" customHeight="1" x14ac:dyDescent="0.2">
      <c r="A32" s="20"/>
      <c r="B32" s="28" t="s">
        <v>59</v>
      </c>
      <c r="C32" s="23"/>
      <c r="D32" s="10"/>
      <c r="E32" s="10"/>
      <c r="F32" s="10"/>
      <c r="G32" s="10">
        <v>2500</v>
      </c>
      <c r="H32" s="10">
        <v>2500</v>
      </c>
      <c r="I32" s="10">
        <v>2500</v>
      </c>
      <c r="J32" s="10">
        <v>2500</v>
      </c>
      <c r="K32" s="10">
        <v>2500</v>
      </c>
      <c r="L32" s="10">
        <v>2500</v>
      </c>
      <c r="M32" s="10">
        <v>2500</v>
      </c>
      <c r="N32" s="10">
        <v>2500</v>
      </c>
      <c r="O32" s="10">
        <v>2500</v>
      </c>
      <c r="P32" s="22"/>
      <c r="Q32" s="19"/>
    </row>
    <row r="33" spans="1:17" ht="11.7" customHeight="1" x14ac:dyDescent="0.2">
      <c r="A33" s="20"/>
      <c r="B33" s="28" t="s">
        <v>24</v>
      </c>
      <c r="C33" s="23"/>
      <c r="D33" s="10">
        <v>300</v>
      </c>
      <c r="E33" s="10">
        <v>300</v>
      </c>
      <c r="F33" s="10">
        <v>300</v>
      </c>
      <c r="G33" s="10">
        <v>300</v>
      </c>
      <c r="H33" s="10">
        <v>300</v>
      </c>
      <c r="I33" s="10">
        <v>300</v>
      </c>
      <c r="J33" s="10">
        <v>300</v>
      </c>
      <c r="K33" s="10">
        <v>300</v>
      </c>
      <c r="L33" s="10">
        <v>300</v>
      </c>
      <c r="M33" s="10">
        <v>300</v>
      </c>
      <c r="N33" s="10">
        <v>300</v>
      </c>
      <c r="O33" s="10">
        <v>300</v>
      </c>
      <c r="P33" s="22">
        <f t="shared" si="5"/>
        <v>3600</v>
      </c>
      <c r="Q33" s="19"/>
    </row>
    <row r="34" spans="1:17" ht="11.7" customHeight="1" x14ac:dyDescent="0.2">
      <c r="A34" s="20"/>
      <c r="B34" s="34" t="s">
        <v>25</v>
      </c>
      <c r="C34" s="23"/>
      <c r="D34" s="10">
        <v>300</v>
      </c>
      <c r="E34" s="10">
        <v>300</v>
      </c>
      <c r="F34" s="10">
        <v>300</v>
      </c>
      <c r="G34" s="10">
        <v>300</v>
      </c>
      <c r="H34" s="10">
        <v>300</v>
      </c>
      <c r="I34" s="10">
        <v>300</v>
      </c>
      <c r="J34" s="10">
        <v>300</v>
      </c>
      <c r="K34" s="10">
        <v>300</v>
      </c>
      <c r="L34" s="10">
        <v>300</v>
      </c>
      <c r="M34" s="10">
        <v>300</v>
      </c>
      <c r="N34" s="10">
        <v>300</v>
      </c>
      <c r="O34" s="10">
        <v>300</v>
      </c>
      <c r="P34" s="22">
        <f t="shared" si="5"/>
        <v>3600</v>
      </c>
      <c r="Q34" s="19"/>
    </row>
    <row r="35" spans="1:17" ht="11.7" customHeight="1" x14ac:dyDescent="0.2">
      <c r="A35" s="20"/>
      <c r="B35" s="34" t="s">
        <v>26</v>
      </c>
      <c r="C35" s="23"/>
      <c r="D35" s="10">
        <v>500</v>
      </c>
      <c r="E35" s="10">
        <v>10640</v>
      </c>
      <c r="F35" s="10">
        <v>500</v>
      </c>
      <c r="G35" s="10">
        <v>500</v>
      </c>
      <c r="H35" s="10">
        <v>10500</v>
      </c>
      <c r="I35" s="10">
        <v>500</v>
      </c>
      <c r="J35" s="10">
        <v>500</v>
      </c>
      <c r="K35" s="10">
        <v>10500</v>
      </c>
      <c r="L35" s="10">
        <v>2500</v>
      </c>
      <c r="M35" s="10">
        <v>2500</v>
      </c>
      <c r="N35" s="10">
        <v>7500</v>
      </c>
      <c r="O35" s="10">
        <v>500</v>
      </c>
      <c r="P35" s="22">
        <f t="shared" si="5"/>
        <v>47140</v>
      </c>
      <c r="Q35" s="19"/>
    </row>
    <row r="36" spans="1:17" ht="11.7" customHeight="1" x14ac:dyDescent="0.2">
      <c r="A36" s="20"/>
      <c r="B36" s="35" t="s">
        <v>27</v>
      </c>
      <c r="C36" s="23"/>
      <c r="D36" s="10">
        <v>1500</v>
      </c>
      <c r="E36" s="10">
        <v>1500</v>
      </c>
      <c r="F36" s="10">
        <v>1500</v>
      </c>
      <c r="G36" s="10">
        <v>1500</v>
      </c>
      <c r="H36" s="10">
        <v>1500</v>
      </c>
      <c r="I36" s="10">
        <v>1500</v>
      </c>
      <c r="J36" s="10">
        <v>1500</v>
      </c>
      <c r="K36" s="10">
        <v>1500</v>
      </c>
      <c r="L36" s="10">
        <v>1500</v>
      </c>
      <c r="M36" s="10">
        <v>1500</v>
      </c>
      <c r="N36" s="10">
        <v>1500</v>
      </c>
      <c r="O36" s="10">
        <v>1500</v>
      </c>
      <c r="P36" s="22">
        <f t="shared" si="5"/>
        <v>18000</v>
      </c>
      <c r="Q36" s="19"/>
    </row>
    <row r="37" spans="1:17" ht="11.7" customHeight="1" x14ac:dyDescent="0.2">
      <c r="A37" s="20"/>
      <c r="B37" s="33" t="s">
        <v>28</v>
      </c>
      <c r="C37" s="23"/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22">
        <f t="shared" si="5"/>
        <v>0</v>
      </c>
      <c r="Q37" s="19"/>
    </row>
    <row r="38" spans="1:17" ht="11.7" customHeight="1" x14ac:dyDescent="0.2">
      <c r="A38" s="20"/>
      <c r="B38" s="35" t="s">
        <v>29</v>
      </c>
      <c r="C38" s="2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22">
        <f t="shared" si="5"/>
        <v>0</v>
      </c>
      <c r="Q38" s="19"/>
    </row>
    <row r="39" spans="1:17" ht="11.7" customHeight="1" x14ac:dyDescent="0.2">
      <c r="A39" s="20"/>
      <c r="B39" s="31" t="s">
        <v>30</v>
      </c>
      <c r="C39" s="2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22">
        <f t="shared" si="5"/>
        <v>0</v>
      </c>
      <c r="Q39" s="19"/>
    </row>
    <row r="40" spans="1:17" ht="11.7" customHeight="1" x14ac:dyDescent="0.2">
      <c r="A40" s="20"/>
      <c r="B40" s="32" t="s">
        <v>31</v>
      </c>
      <c r="C40" s="23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22">
        <f t="shared" si="5"/>
        <v>0</v>
      </c>
      <c r="Q40" s="19"/>
    </row>
    <row r="41" spans="1:17" ht="11.7" customHeight="1" x14ac:dyDescent="0.2">
      <c r="A41" s="20"/>
      <c r="B41" s="31" t="s">
        <v>32</v>
      </c>
      <c r="C41" s="23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22">
        <f t="shared" si="5"/>
        <v>0</v>
      </c>
      <c r="Q41" s="19"/>
    </row>
    <row r="42" spans="1:17" ht="11.7" customHeight="1" x14ac:dyDescent="0.2">
      <c r="A42" s="20"/>
      <c r="B42" s="32" t="s">
        <v>33</v>
      </c>
      <c r="C42" s="2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22">
        <f t="shared" si="5"/>
        <v>0</v>
      </c>
      <c r="Q42" s="19"/>
    </row>
    <row r="43" spans="1:17" ht="11.7" customHeight="1" x14ac:dyDescent="0.2">
      <c r="A43" s="20"/>
      <c r="B43" s="31" t="s">
        <v>34</v>
      </c>
      <c r="C43" s="2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22">
        <f t="shared" si="5"/>
        <v>0</v>
      </c>
      <c r="Q43" s="19"/>
    </row>
    <row r="44" spans="1:17" ht="11.7" customHeight="1" x14ac:dyDescent="0.2">
      <c r="A44" s="20"/>
      <c r="B44" s="31" t="s">
        <v>35</v>
      </c>
      <c r="C44" s="2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22">
        <f t="shared" si="5"/>
        <v>0</v>
      </c>
      <c r="Q44" s="19"/>
    </row>
    <row r="45" spans="1:17" ht="11.7" customHeight="1" x14ac:dyDescent="0.2">
      <c r="A45" s="20"/>
      <c r="B45" s="33" t="s">
        <v>36</v>
      </c>
      <c r="C45" s="2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22">
        <f t="shared" si="5"/>
        <v>0</v>
      </c>
      <c r="Q45" s="19"/>
    </row>
    <row r="46" spans="1:17" ht="11.7" customHeight="1" x14ac:dyDescent="0.2">
      <c r="A46" s="20"/>
      <c r="B46" s="36"/>
      <c r="C46" s="2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22">
        <f t="shared" si="5"/>
        <v>0</v>
      </c>
      <c r="Q46" s="19"/>
    </row>
    <row r="47" spans="1:17" ht="11.7" customHeight="1" x14ac:dyDescent="0.2">
      <c r="A47" s="20"/>
      <c r="B47" s="36"/>
      <c r="C47" s="2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22">
        <f t="shared" si="5"/>
        <v>0</v>
      </c>
      <c r="Q47" s="19"/>
    </row>
    <row r="48" spans="1:17" ht="11.7" customHeight="1" x14ac:dyDescent="0.2">
      <c r="A48" s="20"/>
      <c r="B48" s="36"/>
      <c r="C48" s="2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22">
        <f t="shared" si="5"/>
        <v>0</v>
      </c>
      <c r="Q48" s="19"/>
    </row>
    <row r="49" spans="1:17" ht="11.7" customHeight="1" x14ac:dyDescent="0.2">
      <c r="A49" s="20"/>
      <c r="B49" s="36"/>
      <c r="C49" s="2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22">
        <f t="shared" si="5"/>
        <v>0</v>
      </c>
      <c r="Q49" s="19"/>
    </row>
    <row r="50" spans="1:17" ht="11.7" customHeight="1" x14ac:dyDescent="0.2">
      <c r="A50" s="20"/>
      <c r="B50" s="21" t="s">
        <v>37</v>
      </c>
      <c r="C50" s="37"/>
      <c r="D50" s="22">
        <f t="shared" ref="D50:P50" si="7">SUBTOTAL(109,D20:D49)</f>
        <v>15290</v>
      </c>
      <c r="E50" s="22">
        <f t="shared" si="7"/>
        <v>64930</v>
      </c>
      <c r="F50" s="22">
        <f t="shared" si="7"/>
        <v>40790</v>
      </c>
      <c r="G50" s="22">
        <f t="shared" si="7"/>
        <v>39540</v>
      </c>
      <c r="H50" s="22">
        <f t="shared" si="7"/>
        <v>40790</v>
      </c>
      <c r="I50" s="22">
        <f t="shared" si="7"/>
        <v>40915</v>
      </c>
      <c r="J50" s="22">
        <f t="shared" si="7"/>
        <v>62915</v>
      </c>
      <c r="K50" s="22">
        <f t="shared" si="7"/>
        <v>57765</v>
      </c>
      <c r="L50" s="22">
        <f t="shared" si="7"/>
        <v>47065</v>
      </c>
      <c r="M50" s="22">
        <f t="shared" si="7"/>
        <v>77915</v>
      </c>
      <c r="N50" s="22">
        <f t="shared" si="7"/>
        <v>70740</v>
      </c>
      <c r="O50" s="22">
        <f t="shared" si="7"/>
        <v>49190</v>
      </c>
      <c r="P50" s="22">
        <f t="shared" si="7"/>
        <v>585345</v>
      </c>
      <c r="Q50" s="19"/>
    </row>
    <row r="51" spans="1:17" ht="11.7" customHeight="1" x14ac:dyDescent="0.2">
      <c r="A51" s="20"/>
      <c r="B51" s="38" t="s">
        <v>11</v>
      </c>
      <c r="C51" s="39" t="s">
        <v>6</v>
      </c>
      <c r="D51" s="18" t="s">
        <v>46</v>
      </c>
      <c r="E51" s="18" t="s">
        <v>47</v>
      </c>
      <c r="F51" s="18" t="s">
        <v>48</v>
      </c>
      <c r="G51" s="18" t="s">
        <v>49</v>
      </c>
      <c r="H51" s="18" t="s">
        <v>50</v>
      </c>
      <c r="I51" s="18" t="s">
        <v>51</v>
      </c>
      <c r="J51" s="18" t="s">
        <v>52</v>
      </c>
      <c r="K51" s="18" t="s">
        <v>53</v>
      </c>
      <c r="L51" s="18" t="s">
        <v>54</v>
      </c>
      <c r="M51" s="18" t="s">
        <v>55</v>
      </c>
      <c r="N51" s="18" t="s">
        <v>56</v>
      </c>
      <c r="O51" s="18" t="s">
        <v>57</v>
      </c>
      <c r="P51" s="26" t="s">
        <v>3</v>
      </c>
      <c r="Q51" s="19"/>
    </row>
    <row r="52" spans="1:17" ht="11.7" customHeight="1" x14ac:dyDescent="0.2">
      <c r="A52" s="20"/>
      <c r="B52" s="28" t="s">
        <v>38</v>
      </c>
      <c r="C52" s="23"/>
      <c r="D52" s="10"/>
      <c r="E52" s="10"/>
      <c r="F52" s="10"/>
      <c r="G52" s="10"/>
      <c r="H52" s="10"/>
      <c r="I52" s="10">
        <v>240</v>
      </c>
      <c r="J52" s="10">
        <v>240</v>
      </c>
      <c r="K52" s="10">
        <v>240</v>
      </c>
      <c r="L52" s="10">
        <v>240</v>
      </c>
      <c r="M52" s="10">
        <v>240</v>
      </c>
      <c r="N52" s="10">
        <v>240</v>
      </c>
      <c r="O52" s="10">
        <v>240</v>
      </c>
      <c r="P52" s="22">
        <f>SUM(D52:O52)</f>
        <v>1680</v>
      </c>
      <c r="Q52" s="19"/>
    </row>
    <row r="53" spans="1:17" ht="11.7" customHeight="1" x14ac:dyDescent="0.2">
      <c r="A53" s="20"/>
      <c r="B53" s="28" t="s">
        <v>39</v>
      </c>
      <c r="C53" s="23"/>
      <c r="D53" s="10"/>
      <c r="E53" s="10"/>
      <c r="F53" s="10"/>
      <c r="G53" s="10"/>
      <c r="H53" s="10">
        <v>2100</v>
      </c>
      <c r="I53" s="10">
        <v>2100</v>
      </c>
      <c r="J53" s="10">
        <v>2100</v>
      </c>
      <c r="K53" s="10">
        <v>2100</v>
      </c>
      <c r="L53" s="10">
        <v>2100</v>
      </c>
      <c r="M53" s="10">
        <v>2100</v>
      </c>
      <c r="N53" s="10">
        <v>2100</v>
      </c>
      <c r="O53" s="10">
        <v>2100</v>
      </c>
      <c r="P53" s="22">
        <f>SUM(D53:O53)</f>
        <v>16800</v>
      </c>
      <c r="Q53" s="19"/>
    </row>
    <row r="54" spans="1:17" ht="11.7" customHeight="1" x14ac:dyDescent="0.2">
      <c r="A54" s="20"/>
      <c r="B54" s="1" t="s">
        <v>58</v>
      </c>
      <c r="C54" s="2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22"/>
      <c r="Q54" s="19"/>
    </row>
    <row r="55" spans="1:17" ht="11.7" customHeight="1" x14ac:dyDescent="0.2">
      <c r="A55" s="20"/>
      <c r="B55" s="28" t="s">
        <v>40</v>
      </c>
      <c r="C55" s="2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22">
        <f>SUM(D55:O55)</f>
        <v>0</v>
      </c>
      <c r="Q55" s="19"/>
    </row>
    <row r="56" spans="1:17" ht="11.7" customHeight="1" x14ac:dyDescent="0.2">
      <c r="A56" s="20"/>
      <c r="B56" s="28" t="s">
        <v>41</v>
      </c>
      <c r="C56" s="23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22">
        <f>SUM(D56:O56)</f>
        <v>0</v>
      </c>
      <c r="Q56" s="19"/>
    </row>
    <row r="57" spans="1:17" ht="11.7" customHeight="1" x14ac:dyDescent="0.2">
      <c r="A57" s="20"/>
      <c r="B57" s="28" t="s">
        <v>42</v>
      </c>
      <c r="C57" s="23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22">
        <f>SUM(D57:O57)</f>
        <v>0</v>
      </c>
      <c r="Q57" s="19"/>
    </row>
    <row r="58" spans="1:17" ht="11.7" customHeight="1" x14ac:dyDescent="0.2">
      <c r="A58" s="20"/>
      <c r="B58" s="21" t="s">
        <v>43</v>
      </c>
      <c r="C58" s="29"/>
      <c r="D58" s="22">
        <f t="shared" ref="D58:O58" si="8">D50+SUM(D52:D57)</f>
        <v>15290</v>
      </c>
      <c r="E58" s="22">
        <f t="shared" si="8"/>
        <v>64930</v>
      </c>
      <c r="F58" s="22">
        <f t="shared" si="8"/>
        <v>40790</v>
      </c>
      <c r="G58" s="22">
        <f t="shared" si="8"/>
        <v>39540</v>
      </c>
      <c r="H58" s="22">
        <f t="shared" si="8"/>
        <v>42890</v>
      </c>
      <c r="I58" s="22">
        <f t="shared" si="8"/>
        <v>43255</v>
      </c>
      <c r="J58" s="22">
        <f t="shared" si="8"/>
        <v>65255</v>
      </c>
      <c r="K58" s="22">
        <f t="shared" si="8"/>
        <v>60105</v>
      </c>
      <c r="L58" s="22">
        <f t="shared" si="8"/>
        <v>49405</v>
      </c>
      <c r="M58" s="22">
        <f t="shared" si="8"/>
        <v>80255</v>
      </c>
      <c r="N58" s="22">
        <f t="shared" si="8"/>
        <v>73080</v>
      </c>
      <c r="O58" s="22">
        <f t="shared" si="8"/>
        <v>51530</v>
      </c>
      <c r="P58" s="22">
        <f>D58+E58+F58+G58+H58+I58+J58+K58+L58+M58+N58+O58</f>
        <v>626325</v>
      </c>
      <c r="Q58" s="19"/>
    </row>
    <row r="59" spans="1:17" ht="11.7" customHeight="1" x14ac:dyDescent="0.2">
      <c r="A59" s="20"/>
      <c r="B59" s="21" t="s">
        <v>44</v>
      </c>
      <c r="C59" s="40"/>
      <c r="D59" s="22">
        <f t="shared" ref="D59:O59" si="9">D16:D16-D58:D58</f>
        <v>-14290</v>
      </c>
      <c r="E59" s="22">
        <f t="shared" si="9"/>
        <v>16070</v>
      </c>
      <c r="F59" s="22">
        <f t="shared" si="9"/>
        <v>62210</v>
      </c>
      <c r="G59" s="22">
        <f t="shared" si="9"/>
        <v>3960</v>
      </c>
      <c r="H59" s="22">
        <f t="shared" si="9"/>
        <v>-30890</v>
      </c>
      <c r="I59" s="22">
        <f t="shared" si="9"/>
        <v>-11005</v>
      </c>
      <c r="J59" s="22">
        <f t="shared" si="9"/>
        <v>10995</v>
      </c>
      <c r="K59" s="22">
        <f t="shared" si="9"/>
        <v>-14155</v>
      </c>
      <c r="L59" s="22">
        <f t="shared" si="9"/>
        <v>-8855</v>
      </c>
      <c r="M59" s="22">
        <f t="shared" si="9"/>
        <v>21995</v>
      </c>
      <c r="N59" s="22">
        <f t="shared" si="9"/>
        <v>4820</v>
      </c>
      <c r="O59" s="22">
        <f t="shared" si="9"/>
        <v>-2730</v>
      </c>
      <c r="P59" s="22">
        <f>O59+N59+M59+L59+K59+J59+I59+H59+G59+F59+E59+D59</f>
        <v>38125</v>
      </c>
      <c r="Q59" s="19"/>
    </row>
    <row r="60" spans="1:17" ht="11.7" customHeight="1" x14ac:dyDescent="0.2">
      <c r="A60" s="20"/>
      <c r="B60" s="21" t="s">
        <v>45</v>
      </c>
      <c r="C60" s="41">
        <f>(C17)</f>
        <v>15000</v>
      </c>
      <c r="D60" s="22">
        <f>D59+C60</f>
        <v>710</v>
      </c>
      <c r="E60" s="22">
        <f t="shared" ref="E60:O60" si="10">D60+E59</f>
        <v>16780</v>
      </c>
      <c r="F60" s="22">
        <f t="shared" si="10"/>
        <v>78990</v>
      </c>
      <c r="G60" s="22">
        <f t="shared" si="10"/>
        <v>82950</v>
      </c>
      <c r="H60" s="22">
        <f t="shared" si="10"/>
        <v>52060</v>
      </c>
      <c r="I60" s="22">
        <f t="shared" si="10"/>
        <v>41055</v>
      </c>
      <c r="J60" s="22">
        <f t="shared" si="10"/>
        <v>52050</v>
      </c>
      <c r="K60" s="22">
        <f t="shared" si="10"/>
        <v>37895</v>
      </c>
      <c r="L60" s="22">
        <f t="shared" si="10"/>
        <v>29040</v>
      </c>
      <c r="M60" s="22">
        <f t="shared" si="10"/>
        <v>51035</v>
      </c>
      <c r="N60" s="22">
        <f t="shared" si="10"/>
        <v>55855</v>
      </c>
      <c r="O60" s="22">
        <f t="shared" si="10"/>
        <v>53125</v>
      </c>
      <c r="P60" s="23"/>
      <c r="Q60" s="19"/>
    </row>
    <row r="61" spans="1:17" ht="11.7" customHeight="1" x14ac:dyDescent="0.2">
      <c r="A61" s="42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5"/>
    </row>
  </sheetData>
  <mergeCells count="2">
    <mergeCell ref="B1:P1"/>
    <mergeCell ref="B2:P2"/>
  </mergeCells>
  <phoneticPr fontId="9" type="noConversion"/>
  <conditionalFormatting sqref="C7:O7">
    <cfRule type="cellIs" dxfId="0" priority="1" stopIfTrue="1" operator="lessThanOrEqual">
      <formula>$C$4</formula>
    </cfRule>
  </conditionalFormatting>
  <pageMargins left="0" right="0" top="0.5" bottom="0.25" header="0" footer="0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1 Cash 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Russom</dc:creator>
  <cp:lastModifiedBy>Craig Russom</cp:lastModifiedBy>
  <dcterms:created xsi:type="dcterms:W3CDTF">2022-03-22T04:23:37Z</dcterms:created>
  <dcterms:modified xsi:type="dcterms:W3CDTF">2023-01-10T23:32:06Z</dcterms:modified>
</cp:coreProperties>
</file>